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1"/>
  </bookViews>
  <sheets>
    <sheet name="návrh RO 2020" sheetId="1" r:id="rId1"/>
    <sheet name="návrh středn.výhledu" sheetId="2" r:id="rId2"/>
    <sheet name="tiskopis" sheetId="3" r:id="rId3"/>
  </sheets>
  <definedNames/>
  <calcPr fullCalcOnLoad="1"/>
</workbook>
</file>

<file path=xl/sharedStrings.xml><?xml version="1.0" encoding="utf-8"?>
<sst xmlns="http://schemas.openxmlformats.org/spreadsheetml/2006/main" count="137" uniqueCount="80">
  <si>
    <t>Ostatní náklady</t>
  </si>
  <si>
    <t>Výnosy (zdroje) celkem</t>
  </si>
  <si>
    <t>Náklady celkem</t>
  </si>
  <si>
    <t>Hlavní činnost</t>
  </si>
  <si>
    <t>Doplňková činnost</t>
  </si>
  <si>
    <t>Výnosy z odpisů budov</t>
  </si>
  <si>
    <t>Ostatní výnosy</t>
  </si>
  <si>
    <t>Použití fondů</t>
  </si>
  <si>
    <t>Výsledek hospodaření</t>
  </si>
  <si>
    <t>Spotřeba energií celkem*</t>
  </si>
  <si>
    <t>z toho:                elektrická energie*</t>
  </si>
  <si>
    <t xml:space="preserve">                          plyn*</t>
  </si>
  <si>
    <t xml:space="preserve">                          teplo*</t>
  </si>
  <si>
    <t xml:space="preserve">                          voda*</t>
  </si>
  <si>
    <t>Opravy a udržování*</t>
  </si>
  <si>
    <t>Odpisy celkem*</t>
  </si>
  <si>
    <t>z toho:           odpisy movitého majetku*</t>
  </si>
  <si>
    <t xml:space="preserve">                     odpisy budov*</t>
  </si>
  <si>
    <t>náklady označené * jsou závazné ukazatele pro hlavní činnost</t>
  </si>
  <si>
    <t>Provozní dotace</t>
  </si>
  <si>
    <t>Dotace od jiných subjektů</t>
  </si>
  <si>
    <t>Výnosy z odpisů mov. majetku</t>
  </si>
  <si>
    <t>Schválil:</t>
  </si>
  <si>
    <t>Rozpočet celkem</t>
  </si>
  <si>
    <t>Mzdy nepedag.pracovníci+</t>
  </si>
  <si>
    <t>Náklady na bazén+</t>
  </si>
  <si>
    <t>Účetnictví a mzdy*</t>
  </si>
  <si>
    <t>Speciální třída+</t>
  </si>
  <si>
    <t>z toho na dítě a měsíc: na učební pomůcky*</t>
  </si>
  <si>
    <t xml:space="preserve">                                  na DDHM*            </t>
  </si>
  <si>
    <t xml:space="preserve">                                  na ostatní provoz </t>
  </si>
  <si>
    <t>Počet dětí</t>
  </si>
  <si>
    <t>Ostatní náklady - osvobození celkem:</t>
  </si>
  <si>
    <t>Ostatní náklady - platící celkem:</t>
  </si>
  <si>
    <t>Vlastní příjmy: školné</t>
  </si>
  <si>
    <t>Vlastní příjmy: stravné</t>
  </si>
  <si>
    <t>Ostatní vlastní příjmy</t>
  </si>
  <si>
    <t xml:space="preserve">Název organizace: Mateřská škola Mozaika Hodonín, Sídlištní 3993/4, příspěvková organizace </t>
  </si>
  <si>
    <t xml:space="preserve">IČO: 71002588 </t>
  </si>
  <si>
    <t xml:space="preserve">Příspěvek ze SR </t>
  </si>
  <si>
    <t>Čerpání příspěvku ze SR</t>
  </si>
  <si>
    <t xml:space="preserve">V  Hodoníně  dne: </t>
  </si>
  <si>
    <t>Zpracoval:</t>
  </si>
  <si>
    <t>v tis. Kč</t>
  </si>
  <si>
    <t>Příspěvková organizace</t>
  </si>
  <si>
    <t>Náklady</t>
  </si>
  <si>
    <t>Výnosy</t>
  </si>
  <si>
    <t xml:space="preserve">Celkové náklady </t>
  </si>
  <si>
    <t>Celkové výnosy</t>
  </si>
  <si>
    <t>Celkové náklady</t>
  </si>
  <si>
    <t>Náklady 
z činnosti</t>
  </si>
  <si>
    <t>Finanční náklady</t>
  </si>
  <si>
    <t>Náklady 
na transfery</t>
  </si>
  <si>
    <t>Daň z příjmů</t>
  </si>
  <si>
    <t>Výnosy 
z činnosti</t>
  </si>
  <si>
    <t>Finanční výnosy</t>
  </si>
  <si>
    <t>Výnosy 
z transferů</t>
  </si>
  <si>
    <t>Mateřská škola Mozaika Hodonín, Sídlištní 3993/4</t>
  </si>
  <si>
    <t>Poznámka:</t>
  </si>
  <si>
    <t>Celkové náklady a výnosy - za hlavní a doplňkovou činnost dohromady.</t>
  </si>
  <si>
    <t>IČO</t>
  </si>
  <si>
    <t>Dotace MŠMT -šablony pro MŠ a ZŠ</t>
  </si>
  <si>
    <t>Filipová Jana</t>
  </si>
  <si>
    <t>Mgr. Alena Foltýnová</t>
  </si>
  <si>
    <t>střednědobý výhled rozpočtu</t>
  </si>
  <si>
    <t>Název organizace: Mateřská škola  Mozaika Hodonín</t>
  </si>
  <si>
    <t xml:space="preserve">H  l  a   v  n  í     č  i  n  n  o  s  t  </t>
  </si>
  <si>
    <t>D o p l ň k o v á   č i n n o s t</t>
  </si>
  <si>
    <t>Navrhovaná změna ( +  - )</t>
  </si>
  <si>
    <t>Náklady na bazén a dopravu+</t>
  </si>
  <si>
    <t>Dotace MŠMT - šablony pro MŠ a ZŠ, obědy</t>
  </si>
  <si>
    <t xml:space="preserve">schválený rozpočet </t>
  </si>
  <si>
    <t>schválený  upravený rozpočet</t>
  </si>
  <si>
    <t>Změny rozpočtu na rok  2019 - květen</t>
  </si>
  <si>
    <t>schváleno na RM dne 7.5.2019</t>
  </si>
  <si>
    <t>upravený rozpočet-duben</t>
  </si>
  <si>
    <t>schválený  upravený rozpočet-květen</t>
  </si>
  <si>
    <t>Návrh rozpočtu na rok 2020</t>
  </si>
  <si>
    <t xml:space="preserve">Návrh - střednědobý výhled rozpočtu na období 2020 - 2022 </t>
  </si>
  <si>
    <t>28..11.2019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</si>
</sst>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12"/>
      <name val="Arial CE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double"/>
    </border>
    <border>
      <left/>
      <right/>
      <top style="medium"/>
      <bottom style="medium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33" borderId="0" xfId="0" applyFont="1" applyFill="1" applyBorder="1" applyAlignment="1">
      <alignment vertical="top"/>
    </xf>
    <xf numFmtId="3" fontId="0" fillId="33" borderId="0" xfId="0" applyNumberForma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3" fontId="0" fillId="0" borderId="0" xfId="0" applyNumberFormat="1" applyAlignment="1">
      <alignment vertical="top"/>
    </xf>
    <xf numFmtId="3" fontId="0" fillId="34" borderId="10" xfId="0" applyNumberFormat="1" applyFont="1" applyFill="1" applyBorder="1" applyAlignment="1">
      <alignment vertical="top"/>
    </xf>
    <xf numFmtId="3" fontId="1" fillId="34" borderId="11" xfId="0" applyNumberFormat="1" applyFont="1" applyFill="1" applyBorder="1" applyAlignment="1">
      <alignment horizontal="right" vertical="top"/>
    </xf>
    <xf numFmtId="3" fontId="0" fillId="34" borderId="11" xfId="0" applyNumberFormat="1" applyFont="1" applyFill="1" applyBorder="1" applyAlignment="1">
      <alignment horizontal="right" vertical="top"/>
    </xf>
    <xf numFmtId="3" fontId="1" fillId="34" borderId="12" xfId="0" applyNumberFormat="1" applyFont="1" applyFill="1" applyBorder="1" applyAlignment="1">
      <alignment vertical="top"/>
    </xf>
    <xf numFmtId="3" fontId="0" fillId="34" borderId="12" xfId="0" applyNumberFormat="1" applyFont="1" applyFill="1" applyBorder="1" applyAlignment="1">
      <alignment vertical="top"/>
    </xf>
    <xf numFmtId="3" fontId="0" fillId="34" borderId="10" xfId="0" applyNumberFormat="1" applyFont="1" applyFill="1" applyBorder="1" applyAlignment="1">
      <alignment vertical="top"/>
    </xf>
    <xf numFmtId="3" fontId="6" fillId="34" borderId="10" xfId="0" applyNumberFormat="1" applyFont="1" applyFill="1" applyBorder="1" applyAlignment="1">
      <alignment horizontal="left" vertical="top"/>
    </xf>
    <xf numFmtId="3" fontId="6" fillId="34" borderId="11" xfId="0" applyNumberFormat="1" applyFont="1" applyFill="1" applyBorder="1" applyAlignment="1">
      <alignment horizontal="right" vertical="top"/>
    </xf>
    <xf numFmtId="0" fontId="0" fillId="34" borderId="12" xfId="0" applyFont="1" applyFill="1" applyBorder="1" applyAlignment="1">
      <alignment vertical="top"/>
    </xf>
    <xf numFmtId="0" fontId="32" fillId="34" borderId="13" xfId="47" applyFont="1" applyFill="1" applyBorder="1">
      <alignment/>
      <protection/>
    </xf>
    <xf numFmtId="3" fontId="49" fillId="34" borderId="14" xfId="47" applyNumberFormat="1" applyFont="1" applyFill="1" applyBorder="1">
      <alignment/>
      <protection/>
    </xf>
    <xf numFmtId="3" fontId="0" fillId="34" borderId="15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left" vertical="center"/>
    </xf>
    <xf numFmtId="3" fontId="49" fillId="34" borderId="11" xfId="47" applyNumberFormat="1" applyFont="1" applyFill="1" applyBorder="1">
      <alignment/>
      <protection/>
    </xf>
    <xf numFmtId="3" fontId="49" fillId="34" borderId="12" xfId="47" applyNumberFormat="1" applyFont="1" applyFill="1" applyBorder="1">
      <alignment/>
      <protection/>
    </xf>
    <xf numFmtId="0" fontId="32" fillId="34" borderId="10" xfId="47" applyFont="1" applyFill="1" applyBorder="1">
      <alignment/>
      <protection/>
    </xf>
    <xf numFmtId="3" fontId="0" fillId="34" borderId="16" xfId="0" applyNumberFormat="1" applyFont="1" applyFill="1" applyBorder="1" applyAlignment="1">
      <alignment vertical="center"/>
    </xf>
    <xf numFmtId="3" fontId="0" fillId="34" borderId="17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0" fontId="0" fillId="0" borderId="0" xfId="0" applyFont="1" applyAlignment="1">
      <alignment vertical="top"/>
    </xf>
    <xf numFmtId="0" fontId="34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Alignment="1">
      <alignment vertical="top"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0" fontId="52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34" borderId="0" xfId="0" applyFont="1" applyFill="1" applyAlignment="1">
      <alignment/>
    </xf>
    <xf numFmtId="0" fontId="32" fillId="34" borderId="19" xfId="0" applyFont="1" applyFill="1" applyBorder="1" applyAlignment="1">
      <alignment/>
    </xf>
    <xf numFmtId="0" fontId="32" fillId="34" borderId="20" xfId="0" applyFont="1" applyFill="1" applyBorder="1" applyAlignment="1">
      <alignment/>
    </xf>
    <xf numFmtId="0" fontId="53" fillId="34" borderId="21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 wrapText="1"/>
    </xf>
    <xf numFmtId="4" fontId="0" fillId="34" borderId="26" xfId="0" applyNumberFormat="1" applyFont="1" applyFill="1" applyBorder="1" applyAlignment="1">
      <alignment vertical="center"/>
    </xf>
    <xf numFmtId="4" fontId="0" fillId="34" borderId="17" xfId="0" applyNumberFormat="1" applyFont="1" applyFill="1" applyBorder="1" applyAlignment="1">
      <alignment vertical="center"/>
    </xf>
    <xf numFmtId="4" fontId="0" fillId="34" borderId="27" xfId="0" applyNumberFormat="1" applyFont="1" applyFill="1" applyBorder="1" applyAlignment="1">
      <alignment vertical="center"/>
    </xf>
    <xf numFmtId="4" fontId="0" fillId="34" borderId="16" xfId="0" applyNumberFormat="1" applyFont="1" applyFill="1" applyBorder="1" applyAlignment="1">
      <alignment vertical="center"/>
    </xf>
    <xf numFmtId="4" fontId="0" fillId="34" borderId="18" xfId="0" applyNumberFormat="1" applyFont="1" applyFill="1" applyBorder="1" applyAlignment="1">
      <alignment vertical="center"/>
    </xf>
    <xf numFmtId="3" fontId="0" fillId="34" borderId="28" xfId="0" applyNumberFormat="1" applyFont="1" applyFill="1" applyBorder="1" applyAlignment="1">
      <alignment vertical="center"/>
    </xf>
    <xf numFmtId="3" fontId="0" fillId="34" borderId="18" xfId="0" applyNumberFormat="1" applyFont="1" applyFill="1" applyBorder="1" applyAlignment="1">
      <alignment vertical="center"/>
    </xf>
    <xf numFmtId="3" fontId="0" fillId="34" borderId="29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 vertical="top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7" fillId="34" borderId="13" xfId="0" applyNumberFormat="1" applyFont="1" applyFill="1" applyBorder="1" applyAlignment="1">
      <alignment horizontal="center"/>
    </xf>
    <xf numFmtId="3" fontId="6" fillId="34" borderId="14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left"/>
    </xf>
    <xf numFmtId="3" fontId="6" fillId="34" borderId="11" xfId="0" applyNumberFormat="1" applyFont="1" applyFill="1" applyBorder="1" applyAlignment="1">
      <alignment horizontal="right"/>
    </xf>
    <xf numFmtId="3" fontId="0" fillId="34" borderId="12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 horizontal="right"/>
    </xf>
    <xf numFmtId="3" fontId="0" fillId="34" borderId="18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 horizontal="right" vertical="top"/>
    </xf>
    <xf numFmtId="3" fontId="1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53" fillId="34" borderId="30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3" fillId="34" borderId="32" xfId="0" applyFont="1" applyFill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53" fillId="34" borderId="34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32" fillId="34" borderId="36" xfId="0" applyFont="1" applyFill="1" applyBorder="1" applyAlignment="1">
      <alignment horizontal="center" vertical="center" wrapText="1"/>
    </xf>
    <xf numFmtId="0" fontId="32" fillId="34" borderId="37" xfId="0" applyFont="1" applyFill="1" applyBorder="1" applyAlignment="1">
      <alignment horizontal="center" vertical="center" wrapText="1"/>
    </xf>
    <xf numFmtId="0" fontId="53" fillId="34" borderId="38" xfId="0" applyFont="1" applyFill="1" applyBorder="1" applyAlignment="1">
      <alignment horizontal="center" vertical="center" wrapText="1"/>
    </xf>
    <xf numFmtId="0" fontId="53" fillId="34" borderId="39" xfId="0" applyFont="1" applyFill="1" applyBorder="1" applyAlignment="1">
      <alignment horizontal="center" vertical="center" wrapText="1"/>
    </xf>
    <xf numFmtId="0" fontId="32" fillId="34" borderId="40" xfId="0" applyFont="1" applyFill="1" applyBorder="1" applyAlignment="1">
      <alignment horizontal="center"/>
    </xf>
    <xf numFmtId="0" fontId="32" fillId="34" borderId="19" xfId="0" applyFont="1" applyFill="1" applyBorder="1" applyAlignment="1">
      <alignment horizontal="center"/>
    </xf>
    <xf numFmtId="0" fontId="53" fillId="34" borderId="41" xfId="0" applyFont="1" applyFill="1" applyBorder="1" applyAlignment="1">
      <alignment horizontal="center" vertical="center" wrapText="1"/>
    </xf>
    <xf numFmtId="0" fontId="53" fillId="34" borderId="42" xfId="0" applyFont="1" applyFill="1" applyBorder="1" applyAlignment="1">
      <alignment horizontal="center" vertical="center" wrapText="1"/>
    </xf>
    <xf numFmtId="0" fontId="53" fillId="34" borderId="43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5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88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B42" sqref="B42"/>
    </sheetView>
  </sheetViews>
  <sheetFormatPr defaultColWidth="9.140625" defaultRowHeight="12.75"/>
  <cols>
    <col min="1" max="1" width="38.421875" style="1" customWidth="1"/>
    <col min="2" max="2" width="17.8515625" style="1" customWidth="1"/>
    <col min="3" max="3" width="17.8515625" style="1" bestFit="1" customWidth="1"/>
    <col min="4" max="4" width="16.7109375" style="1" bestFit="1" customWidth="1"/>
    <col min="5" max="5" width="9.140625" style="1" customWidth="1"/>
    <col min="6" max="6" width="9.8515625" style="1" customWidth="1"/>
    <col min="7" max="7" width="11.28125" style="1" customWidth="1"/>
    <col min="8" max="16384" width="9.140625" style="1" customWidth="1"/>
  </cols>
  <sheetData>
    <row r="1" ht="12.75">
      <c r="A1" s="2"/>
    </row>
    <row r="2" spans="1:7" ht="20.25" customHeight="1">
      <c r="A2" s="94" t="s">
        <v>77</v>
      </c>
      <c r="B2" s="94"/>
      <c r="C2" s="3"/>
      <c r="E2" s="3"/>
      <c r="F2" s="3"/>
      <c r="G2" s="3"/>
    </row>
    <row r="3" spans="1:2" ht="20.25" customHeight="1">
      <c r="A3" s="4" t="s">
        <v>37</v>
      </c>
      <c r="B3" s="4"/>
    </row>
    <row r="4" spans="1:2" ht="20.25" customHeight="1" thickBot="1">
      <c r="A4" s="4" t="s">
        <v>38</v>
      </c>
      <c r="B4" s="4"/>
    </row>
    <row r="5" spans="1:4" ht="21" customHeight="1">
      <c r="A5" s="82"/>
      <c r="B5" s="83" t="s">
        <v>3</v>
      </c>
      <c r="C5" s="83" t="s">
        <v>4</v>
      </c>
      <c r="D5" s="84" t="s">
        <v>23</v>
      </c>
    </row>
    <row r="6" spans="1:6" ht="12.75">
      <c r="A6" s="10" t="s">
        <v>19</v>
      </c>
      <c r="B6" s="11">
        <v>1966000</v>
      </c>
      <c r="C6" s="12">
        <v>0</v>
      </c>
      <c r="D6" s="13">
        <f>SUM(B6+C6)</f>
        <v>1966000</v>
      </c>
      <c r="E6" s="9"/>
      <c r="F6" s="9"/>
    </row>
    <row r="7" spans="1:4" ht="12.75">
      <c r="A7" s="10" t="s">
        <v>20</v>
      </c>
      <c r="B7" s="12">
        <v>0</v>
      </c>
      <c r="C7" s="12"/>
      <c r="D7" s="14">
        <f aca="true" t="shared" si="0" ref="D7:D43">SUM(B7+C7)</f>
        <v>0</v>
      </c>
    </row>
    <row r="8" spans="1:4" ht="12.75">
      <c r="A8" s="15" t="s">
        <v>35</v>
      </c>
      <c r="B8" s="12">
        <v>1150000</v>
      </c>
      <c r="C8" s="12"/>
      <c r="D8" s="14">
        <f t="shared" si="0"/>
        <v>1150000</v>
      </c>
    </row>
    <row r="9" spans="1:4" ht="12.75">
      <c r="A9" s="15" t="s">
        <v>34</v>
      </c>
      <c r="B9" s="12">
        <v>404800</v>
      </c>
      <c r="C9" s="12"/>
      <c r="D9" s="14">
        <f t="shared" si="0"/>
        <v>404800</v>
      </c>
    </row>
    <row r="10" spans="1:4" ht="12.75">
      <c r="A10" s="15" t="s">
        <v>36</v>
      </c>
      <c r="B10" s="12"/>
      <c r="C10" s="12">
        <v>330000</v>
      </c>
      <c r="D10" s="14">
        <f t="shared" si="0"/>
        <v>330000</v>
      </c>
    </row>
    <row r="11" spans="1:4" ht="12.75">
      <c r="A11" s="10" t="s">
        <v>5</v>
      </c>
      <c r="B11" s="12">
        <v>142300</v>
      </c>
      <c r="C11" s="12"/>
      <c r="D11" s="14">
        <f t="shared" si="0"/>
        <v>142300</v>
      </c>
    </row>
    <row r="12" spans="1:4" ht="12.75">
      <c r="A12" s="10" t="s">
        <v>21</v>
      </c>
      <c r="B12" s="12"/>
      <c r="C12" s="12"/>
      <c r="D12" s="14">
        <f t="shared" si="0"/>
        <v>0</v>
      </c>
    </row>
    <row r="13" spans="1:4" ht="12.75">
      <c r="A13" s="10" t="s">
        <v>7</v>
      </c>
      <c r="B13" s="12"/>
      <c r="C13" s="12"/>
      <c r="D13" s="14">
        <f t="shared" si="0"/>
        <v>0</v>
      </c>
    </row>
    <row r="14" spans="1:4" ht="12.75">
      <c r="A14" s="10" t="s">
        <v>6</v>
      </c>
      <c r="B14" s="12"/>
      <c r="C14" s="12"/>
      <c r="D14" s="14">
        <f t="shared" si="0"/>
        <v>0</v>
      </c>
    </row>
    <row r="15" spans="1:4" ht="27" customHeight="1">
      <c r="A15" s="85" t="s">
        <v>1</v>
      </c>
      <c r="B15" s="86">
        <f>SUM(B6:B14)</f>
        <v>3663100</v>
      </c>
      <c r="C15" s="86">
        <f>SUM(C6:C14)</f>
        <v>330000</v>
      </c>
      <c r="D15" s="87">
        <f t="shared" si="0"/>
        <v>3993100</v>
      </c>
    </row>
    <row r="16" spans="1:4" ht="12.75">
      <c r="A16" s="16"/>
      <c r="B16" s="17"/>
      <c r="C16" s="17"/>
      <c r="D16" s="18"/>
    </row>
    <row r="17" spans="1:4" ht="12.75">
      <c r="A17" s="10" t="s">
        <v>9</v>
      </c>
      <c r="B17" s="12">
        <f>SUM(B18:B21)</f>
        <v>624000</v>
      </c>
      <c r="C17" s="12">
        <f>SUM(C18:C21)</f>
        <v>79000</v>
      </c>
      <c r="D17" s="14">
        <f t="shared" si="0"/>
        <v>703000</v>
      </c>
    </row>
    <row r="18" spans="1:4" ht="12.75">
      <c r="A18" s="10" t="s">
        <v>10</v>
      </c>
      <c r="B18" s="12">
        <v>186000</v>
      </c>
      <c r="C18" s="12">
        <v>28000</v>
      </c>
      <c r="D18" s="14">
        <f t="shared" si="0"/>
        <v>214000</v>
      </c>
    </row>
    <row r="19" spans="1:4" ht="12.75">
      <c r="A19" s="10" t="s">
        <v>11</v>
      </c>
      <c r="B19" s="12">
        <v>140000</v>
      </c>
      <c r="C19" s="12">
        <v>9000</v>
      </c>
      <c r="D19" s="14">
        <f t="shared" si="0"/>
        <v>149000</v>
      </c>
    </row>
    <row r="20" spans="1:4" ht="12.75">
      <c r="A20" s="10" t="s">
        <v>12</v>
      </c>
      <c r="B20" s="12">
        <v>170000</v>
      </c>
      <c r="C20" s="12">
        <v>27000</v>
      </c>
      <c r="D20" s="14">
        <f t="shared" si="0"/>
        <v>197000</v>
      </c>
    </row>
    <row r="21" spans="1:4" ht="12.75">
      <c r="A21" s="10" t="s">
        <v>13</v>
      </c>
      <c r="B21" s="12">
        <v>128000</v>
      </c>
      <c r="C21" s="12">
        <v>15000</v>
      </c>
      <c r="D21" s="14">
        <f t="shared" si="0"/>
        <v>143000</v>
      </c>
    </row>
    <row r="22" spans="1:4" ht="12.75">
      <c r="A22" s="10" t="s">
        <v>14</v>
      </c>
      <c r="B22" s="12">
        <v>210000</v>
      </c>
      <c r="C22" s="12">
        <v>17000</v>
      </c>
      <c r="D22" s="14">
        <f t="shared" si="0"/>
        <v>227000</v>
      </c>
    </row>
    <row r="23" spans="1:4" ht="12.75">
      <c r="A23" s="10" t="s">
        <v>15</v>
      </c>
      <c r="B23" s="12">
        <f>SUM(B24:B25)</f>
        <v>629700</v>
      </c>
      <c r="C23" s="12">
        <v>0</v>
      </c>
      <c r="D23" s="14">
        <f t="shared" si="0"/>
        <v>629700</v>
      </c>
    </row>
    <row r="24" spans="1:4" ht="12.75">
      <c r="A24" s="10" t="s">
        <v>16</v>
      </c>
      <c r="B24" s="12">
        <v>174700</v>
      </c>
      <c r="C24" s="12">
        <v>0</v>
      </c>
      <c r="D24" s="14">
        <f t="shared" si="0"/>
        <v>174700</v>
      </c>
    </row>
    <row r="25" spans="1:4" ht="12.75">
      <c r="A25" s="10" t="s">
        <v>17</v>
      </c>
      <c r="B25" s="12">
        <v>455000</v>
      </c>
      <c r="C25" s="12">
        <v>0</v>
      </c>
      <c r="D25" s="14">
        <f t="shared" si="0"/>
        <v>455000</v>
      </c>
    </row>
    <row r="26" spans="1:4" ht="12.75">
      <c r="A26" s="10" t="s">
        <v>24</v>
      </c>
      <c r="B26" s="12">
        <f>74900+86000</f>
        <v>160900</v>
      </c>
      <c r="C26" s="12">
        <v>181000</v>
      </c>
      <c r="D26" s="14">
        <f t="shared" si="0"/>
        <v>341900</v>
      </c>
    </row>
    <row r="27" spans="1:4" ht="12.75">
      <c r="A27" s="15" t="s">
        <v>26</v>
      </c>
      <c r="B27" s="12">
        <v>96600</v>
      </c>
      <c r="C27" s="12">
        <v>0</v>
      </c>
      <c r="D27" s="14">
        <f t="shared" si="0"/>
        <v>96600</v>
      </c>
    </row>
    <row r="28" spans="1:4" ht="12.75">
      <c r="A28" s="15" t="s">
        <v>27</v>
      </c>
      <c r="B28" s="12">
        <v>0</v>
      </c>
      <c r="C28" s="12">
        <v>0</v>
      </c>
      <c r="D28" s="14">
        <f t="shared" si="0"/>
        <v>0</v>
      </c>
    </row>
    <row r="29" spans="1:4" ht="12.75">
      <c r="A29" s="10" t="s">
        <v>25</v>
      </c>
      <c r="B29" s="12">
        <v>0</v>
      </c>
      <c r="C29" s="12">
        <v>0</v>
      </c>
      <c r="D29" s="14">
        <f t="shared" si="0"/>
        <v>0</v>
      </c>
    </row>
    <row r="30" spans="1:4" ht="12.75">
      <c r="A30" s="15" t="s">
        <v>61</v>
      </c>
      <c r="B30" s="12">
        <v>0</v>
      </c>
      <c r="C30" s="12"/>
      <c r="D30" s="14">
        <f t="shared" si="0"/>
        <v>0</v>
      </c>
    </row>
    <row r="31" spans="1:4" ht="12.75">
      <c r="A31" s="15" t="s">
        <v>33</v>
      </c>
      <c r="B31" s="12">
        <f>B35*B32+B35*B33+B35*B34-36</f>
        <v>180100</v>
      </c>
      <c r="C31" s="12">
        <v>0</v>
      </c>
      <c r="D31" s="14">
        <f t="shared" si="0"/>
        <v>180100</v>
      </c>
    </row>
    <row r="32" spans="1:4" ht="12.75">
      <c r="A32" s="15" t="s">
        <v>28</v>
      </c>
      <c r="B32" s="12">
        <v>30</v>
      </c>
      <c r="C32" s="12">
        <v>0</v>
      </c>
      <c r="D32" s="14">
        <f t="shared" si="0"/>
        <v>30</v>
      </c>
    </row>
    <row r="33" spans="1:4" ht="12.75">
      <c r="A33" s="15" t="s">
        <v>29</v>
      </c>
      <c r="B33" s="12">
        <v>109</v>
      </c>
      <c r="C33" s="12">
        <v>0</v>
      </c>
      <c r="D33" s="14">
        <f t="shared" si="0"/>
        <v>109</v>
      </c>
    </row>
    <row r="34" spans="1:4" ht="12.75">
      <c r="A34" s="15" t="s">
        <v>30</v>
      </c>
      <c r="B34" s="12">
        <v>39</v>
      </c>
      <c r="C34" s="12">
        <v>0</v>
      </c>
      <c r="D34" s="14">
        <f t="shared" si="0"/>
        <v>39</v>
      </c>
    </row>
    <row r="35" spans="1:4" ht="12.75">
      <c r="A35" s="15" t="s">
        <v>31</v>
      </c>
      <c r="B35" s="12">
        <v>1012</v>
      </c>
      <c r="C35" s="12">
        <v>0</v>
      </c>
      <c r="D35" s="14">
        <f t="shared" si="0"/>
        <v>1012</v>
      </c>
    </row>
    <row r="36" spans="1:4" ht="12.75">
      <c r="A36" s="15" t="s">
        <v>32</v>
      </c>
      <c r="B36" s="12">
        <f>B40*B37+B40*B38+B40*B39-36</f>
        <v>307500</v>
      </c>
      <c r="C36" s="12">
        <v>0</v>
      </c>
      <c r="D36" s="14">
        <f t="shared" si="0"/>
        <v>307500</v>
      </c>
    </row>
    <row r="37" spans="1:4" ht="12.75">
      <c r="A37" s="15" t="s">
        <v>28</v>
      </c>
      <c r="B37" s="12">
        <v>30</v>
      </c>
      <c r="C37" s="12">
        <v>0</v>
      </c>
      <c r="D37" s="14">
        <f t="shared" si="0"/>
        <v>30</v>
      </c>
    </row>
    <row r="38" spans="1:4" ht="12.75">
      <c r="A38" s="15" t="s">
        <v>29</v>
      </c>
      <c r="B38" s="12">
        <v>109</v>
      </c>
      <c r="C38" s="12">
        <v>0</v>
      </c>
      <c r="D38" s="14">
        <f t="shared" si="0"/>
        <v>109</v>
      </c>
    </row>
    <row r="39" spans="1:4" ht="12.75">
      <c r="A39" s="15" t="s">
        <v>30</v>
      </c>
      <c r="B39" s="12">
        <v>308</v>
      </c>
      <c r="C39" s="12">
        <v>0</v>
      </c>
      <c r="D39" s="14">
        <f t="shared" si="0"/>
        <v>308</v>
      </c>
    </row>
    <row r="40" spans="1:4" ht="12.75">
      <c r="A40" s="15" t="s">
        <v>31</v>
      </c>
      <c r="B40" s="12">
        <v>688</v>
      </c>
      <c r="C40" s="12">
        <v>0</v>
      </c>
      <c r="D40" s="14">
        <f t="shared" si="0"/>
        <v>688</v>
      </c>
    </row>
    <row r="41" spans="1:4" ht="12.75">
      <c r="A41" s="10" t="s">
        <v>0</v>
      </c>
      <c r="B41" s="12">
        <f>SUM(B8+B9+B10)-86000+14500</f>
        <v>1483300</v>
      </c>
      <c r="C41" s="12">
        <v>53000</v>
      </c>
      <c r="D41" s="14">
        <f t="shared" si="0"/>
        <v>1536300</v>
      </c>
    </row>
    <row r="42" spans="1:4" ht="27" customHeight="1">
      <c r="A42" s="85" t="s">
        <v>2</v>
      </c>
      <c r="B42" s="86">
        <f>SUM(B17+B22+B23+B26+B27+B28+B29+B30+B31+B36+B41)</f>
        <v>3692100</v>
      </c>
      <c r="C42" s="86">
        <f>SUM(C17+C22+C23+C26+C27+C28+C29+C30+C31+C36+C41)</f>
        <v>330000</v>
      </c>
      <c r="D42" s="86">
        <f>SUM(D17+D22+D23+D26+D27+D28+D29+D30+D31+D36+D41)</f>
        <v>4022100</v>
      </c>
    </row>
    <row r="43" spans="1:4" ht="21" customHeight="1" thickBot="1">
      <c r="A43" s="88" t="s">
        <v>8</v>
      </c>
      <c r="B43" s="89">
        <f>+B15-B42</f>
        <v>-29000</v>
      </c>
      <c r="C43" s="89">
        <f>+C15-C42</f>
        <v>0</v>
      </c>
      <c r="D43" s="90">
        <f t="shared" si="0"/>
        <v>-29000</v>
      </c>
    </row>
    <row r="44" spans="1:3" ht="12.75">
      <c r="A44" s="5"/>
      <c r="B44" s="6"/>
      <c r="C44" s="6"/>
    </row>
    <row r="45" ht="13.5" thickBot="1"/>
    <row r="46" spans="1:4" ht="15">
      <c r="A46" s="19" t="s">
        <v>39</v>
      </c>
      <c r="B46" s="20">
        <v>10921000</v>
      </c>
      <c r="C46" s="20">
        <v>0</v>
      </c>
      <c r="D46" s="21">
        <f>SUM(B46+C46)</f>
        <v>10921000</v>
      </c>
    </row>
    <row r="47" spans="1:4" ht="12.75">
      <c r="A47" s="22" t="s">
        <v>1</v>
      </c>
      <c r="B47" s="23">
        <f>B15+B46</f>
        <v>14584100</v>
      </c>
      <c r="C47" s="23">
        <f>C15+C46</f>
        <v>330000</v>
      </c>
      <c r="D47" s="24">
        <f>D15+D46</f>
        <v>14914100</v>
      </c>
    </row>
    <row r="48" spans="1:4" ht="15">
      <c r="A48" s="25" t="s">
        <v>40</v>
      </c>
      <c r="B48" s="23">
        <f>B46</f>
        <v>10921000</v>
      </c>
      <c r="C48" s="23">
        <f>C46</f>
        <v>0</v>
      </c>
      <c r="D48" s="24">
        <f>D46</f>
        <v>10921000</v>
      </c>
    </row>
    <row r="49" spans="1:4" ht="12.75">
      <c r="A49" s="22" t="s">
        <v>2</v>
      </c>
      <c r="B49" s="23">
        <f>B42+B48</f>
        <v>14613100</v>
      </c>
      <c r="C49" s="23">
        <f>C42+C48</f>
        <v>330000</v>
      </c>
      <c r="D49" s="24">
        <f>D42+D48</f>
        <v>14943100</v>
      </c>
    </row>
    <row r="50" spans="1:4" ht="13.5" thickBot="1">
      <c r="A50" s="26" t="s">
        <v>8</v>
      </c>
      <c r="B50" s="27">
        <f>B47-B49</f>
        <v>-29000</v>
      </c>
      <c r="C50" s="27">
        <f>C47-C49</f>
        <v>0</v>
      </c>
      <c r="D50" s="28">
        <f>D47-D49</f>
        <v>-29000</v>
      </c>
    </row>
    <row r="52" spans="1:2" ht="12.75">
      <c r="A52" s="29" t="s">
        <v>18</v>
      </c>
      <c r="B52" s="7"/>
    </row>
    <row r="54" spans="1:2" ht="12.75">
      <c r="A54" t="s">
        <v>41</v>
      </c>
      <c r="B54" s="37">
        <v>43777</v>
      </c>
    </row>
    <row r="55" spans="1:2" ht="12.75">
      <c r="A55" t="s">
        <v>42</v>
      </c>
      <c r="B55" t="s">
        <v>62</v>
      </c>
    </row>
    <row r="56" spans="1:2" ht="12.75">
      <c r="A56" t="s">
        <v>22</v>
      </c>
      <c r="B56" t="s">
        <v>63</v>
      </c>
    </row>
  </sheetData>
  <sheetProtection/>
  <mergeCells count="1">
    <mergeCell ref="A2:B2"/>
  </mergeCells>
  <printOptions/>
  <pageMargins left="0.6299212598425197" right="0.1968503937007874" top="0.5905511811023623" bottom="0.1968503937007874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6.57421875" style="0" bestFit="1" customWidth="1"/>
    <col min="2" max="2" width="39.00390625" style="0" customWidth="1"/>
    <col min="3" max="3" width="13.8515625" style="0" hidden="1" customWidth="1"/>
    <col min="4" max="9" width="12.7109375" style="0" hidden="1" customWidth="1"/>
    <col min="10" max="10" width="17.00390625" style="0" hidden="1" customWidth="1"/>
    <col min="11" max="16" width="16.7109375" style="0" customWidth="1"/>
  </cols>
  <sheetData>
    <row r="1" ht="15">
      <c r="P1" s="30"/>
    </row>
    <row r="2" spans="1:16" ht="39" customHeight="1">
      <c r="A2" s="102" t="s">
        <v>78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3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6" ht="13.5" thickBot="1">
      <c r="A4" s="32"/>
      <c r="B4" s="32"/>
      <c r="C4" s="32"/>
      <c r="D4" s="32"/>
      <c r="E4" s="32"/>
      <c r="F4" s="32"/>
      <c r="G4" s="32"/>
      <c r="H4" s="32"/>
      <c r="I4" s="32"/>
      <c r="P4" s="8" t="s">
        <v>43</v>
      </c>
    </row>
    <row r="5" spans="1:16" ht="15.75" thickBot="1">
      <c r="A5" s="103" t="s">
        <v>60</v>
      </c>
      <c r="B5" s="105" t="s">
        <v>44</v>
      </c>
      <c r="C5" s="38"/>
      <c r="D5" s="38"/>
      <c r="E5" s="38"/>
      <c r="F5" s="38"/>
      <c r="G5" s="38"/>
      <c r="H5" s="38"/>
      <c r="I5" s="38"/>
      <c r="J5" s="38"/>
      <c r="K5" s="107"/>
      <c r="L5" s="108"/>
      <c r="M5" s="39" t="s">
        <v>64</v>
      </c>
      <c r="N5" s="39"/>
      <c r="O5" s="39"/>
      <c r="P5" s="40"/>
    </row>
    <row r="6" spans="1:16" ht="15.75" customHeight="1" thickBot="1" thickTop="1">
      <c r="A6" s="104"/>
      <c r="B6" s="106"/>
      <c r="C6" s="109" t="s">
        <v>3</v>
      </c>
      <c r="D6" s="109"/>
      <c r="E6" s="109"/>
      <c r="F6" s="109"/>
      <c r="G6" s="109"/>
      <c r="H6" s="109"/>
      <c r="I6" s="109"/>
      <c r="J6" s="109"/>
      <c r="K6" s="110">
        <v>2020</v>
      </c>
      <c r="L6" s="111"/>
      <c r="M6" s="112">
        <v>2021</v>
      </c>
      <c r="N6" s="113"/>
      <c r="O6" s="112">
        <v>2022</v>
      </c>
      <c r="P6" s="113"/>
    </row>
    <row r="7" spans="1:16" ht="15.75" customHeight="1" thickBot="1">
      <c r="A7" s="104"/>
      <c r="B7" s="106"/>
      <c r="C7" s="113" t="s">
        <v>45</v>
      </c>
      <c r="D7" s="114"/>
      <c r="E7" s="114"/>
      <c r="F7" s="114"/>
      <c r="G7" s="114" t="s">
        <v>46</v>
      </c>
      <c r="H7" s="114"/>
      <c r="I7" s="114"/>
      <c r="J7" s="98" t="s">
        <v>8</v>
      </c>
      <c r="K7" s="95" t="s">
        <v>47</v>
      </c>
      <c r="L7" s="95" t="s">
        <v>48</v>
      </c>
      <c r="M7" s="100" t="s">
        <v>47</v>
      </c>
      <c r="N7" s="95" t="s">
        <v>48</v>
      </c>
      <c r="O7" s="100" t="s">
        <v>49</v>
      </c>
      <c r="P7" s="95" t="s">
        <v>48</v>
      </c>
    </row>
    <row r="8" spans="1:16" ht="30">
      <c r="A8" s="104"/>
      <c r="B8" s="106"/>
      <c r="C8" s="41" t="s">
        <v>50</v>
      </c>
      <c r="D8" s="42" t="s">
        <v>51</v>
      </c>
      <c r="E8" s="42" t="s">
        <v>52</v>
      </c>
      <c r="F8" s="43" t="s">
        <v>53</v>
      </c>
      <c r="G8" s="44" t="s">
        <v>54</v>
      </c>
      <c r="H8" s="42" t="s">
        <v>55</v>
      </c>
      <c r="I8" s="45" t="s">
        <v>56</v>
      </c>
      <c r="J8" s="99"/>
      <c r="K8" s="96"/>
      <c r="L8" s="96"/>
      <c r="M8" s="101"/>
      <c r="N8" s="96"/>
      <c r="O8" s="101"/>
      <c r="P8" s="96"/>
    </row>
    <row r="9" spans="1:16" ht="36.75" customHeight="1" thickBot="1">
      <c r="A9" s="46">
        <v>71002588</v>
      </c>
      <c r="B9" s="47" t="s">
        <v>57</v>
      </c>
      <c r="C9" s="48"/>
      <c r="D9" s="49"/>
      <c r="E9" s="49"/>
      <c r="F9" s="50"/>
      <c r="G9" s="51"/>
      <c r="H9" s="49"/>
      <c r="I9" s="52"/>
      <c r="J9" s="50">
        <f>-(C9+D9+E9+F9)+G9+H9+I9</f>
        <v>0</v>
      </c>
      <c r="K9" s="53">
        <v>14914</v>
      </c>
      <c r="L9" s="54">
        <v>14914</v>
      </c>
      <c r="M9" s="55">
        <v>15361</v>
      </c>
      <c r="N9" s="54">
        <v>15361</v>
      </c>
      <c r="O9" s="55">
        <v>15822</v>
      </c>
      <c r="P9" s="54">
        <v>15822</v>
      </c>
    </row>
    <row r="10" ht="9.75" customHeight="1"/>
    <row r="11" spans="1:16" ht="12.75">
      <c r="A11" s="33" t="s">
        <v>58</v>
      </c>
      <c r="B11" s="97" t="s">
        <v>59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</row>
    <row r="12" spans="2:16" ht="12.75"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</row>
    <row r="13" spans="2:16" ht="12.75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2:16" ht="12.7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1:16" ht="12.75">
      <c r="K15" s="34"/>
      <c r="L15" s="34"/>
      <c r="M15" s="34"/>
      <c r="N15" s="34"/>
      <c r="O15" s="34"/>
      <c r="P15" s="34"/>
    </row>
    <row r="16" ht="15">
      <c r="A16" s="35"/>
    </row>
    <row r="17" spans="1:2" ht="12.75">
      <c r="A17" t="s">
        <v>41</v>
      </c>
      <c r="B17" s="37" t="s">
        <v>79</v>
      </c>
    </row>
    <row r="18" spans="1:2" ht="12.75">
      <c r="A18" t="s">
        <v>42</v>
      </c>
      <c r="B18" t="s">
        <v>62</v>
      </c>
    </row>
    <row r="19" spans="1:2" ht="12.75">
      <c r="A19" t="s">
        <v>22</v>
      </c>
      <c r="B19" t="s">
        <v>63</v>
      </c>
    </row>
    <row r="20" ht="15">
      <c r="A20" s="35"/>
    </row>
  </sheetData>
  <sheetProtection/>
  <mergeCells count="20">
    <mergeCell ref="A2:P2"/>
    <mergeCell ref="A5:A8"/>
    <mergeCell ref="B5:B8"/>
    <mergeCell ref="K5:L5"/>
    <mergeCell ref="C6:J6"/>
    <mergeCell ref="K6:L6"/>
    <mergeCell ref="M6:N6"/>
    <mergeCell ref="O6:P6"/>
    <mergeCell ref="C7:F7"/>
    <mergeCell ref="G7:I7"/>
    <mergeCell ref="P7:P8"/>
    <mergeCell ref="B11:P11"/>
    <mergeCell ref="B12:P12"/>
    <mergeCell ref="B13:P13"/>
    <mergeCell ref="J7:J8"/>
    <mergeCell ref="K7:K8"/>
    <mergeCell ref="L7:L8"/>
    <mergeCell ref="M7:M8"/>
    <mergeCell ref="N7:N8"/>
    <mergeCell ref="O7:O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44" sqref="A44:B44"/>
    </sheetView>
  </sheetViews>
  <sheetFormatPr defaultColWidth="9.140625" defaultRowHeight="12.75"/>
  <cols>
    <col min="1" max="1" width="37.7109375" style="0" customWidth="1"/>
    <col min="2" max="10" width="14.7109375" style="0" customWidth="1"/>
  </cols>
  <sheetData>
    <row r="1" spans="1:7" ht="21" customHeight="1">
      <c r="A1" s="115" t="s">
        <v>73</v>
      </c>
      <c r="B1" s="115"/>
      <c r="C1" s="115"/>
      <c r="D1" s="115"/>
      <c r="F1" s="56"/>
      <c r="G1" s="57"/>
    </row>
    <row r="2" spans="1:7" ht="12.75">
      <c r="A2" s="4" t="s">
        <v>65</v>
      </c>
      <c r="B2" s="58"/>
      <c r="C2" s="58"/>
      <c r="D2" s="58"/>
      <c r="G2" s="8"/>
    </row>
    <row r="3" spans="1:7" ht="13.5" thickBot="1">
      <c r="A3" s="58" t="s">
        <v>74</v>
      </c>
      <c r="B3" s="58"/>
      <c r="C3" s="58"/>
      <c r="D3" s="58"/>
      <c r="G3" s="8"/>
    </row>
    <row r="4" spans="1:10" ht="17.25" customHeight="1">
      <c r="A4" s="70"/>
      <c r="B4" s="116" t="s">
        <v>66</v>
      </c>
      <c r="C4" s="116"/>
      <c r="D4" s="116"/>
      <c r="E4" s="116" t="s">
        <v>67</v>
      </c>
      <c r="F4" s="116"/>
      <c r="G4" s="116"/>
      <c r="H4" s="116" t="s">
        <v>23</v>
      </c>
      <c r="I4" s="116"/>
      <c r="J4" s="117"/>
    </row>
    <row r="5" spans="1:10" ht="43.5" customHeight="1">
      <c r="A5" s="71"/>
      <c r="B5" s="63" t="s">
        <v>75</v>
      </c>
      <c r="C5" s="63" t="s">
        <v>68</v>
      </c>
      <c r="D5" s="64" t="s">
        <v>76</v>
      </c>
      <c r="E5" s="63" t="s">
        <v>71</v>
      </c>
      <c r="F5" s="63" t="s">
        <v>68</v>
      </c>
      <c r="G5" s="64" t="s">
        <v>72</v>
      </c>
      <c r="H5" s="63" t="s">
        <v>75</v>
      </c>
      <c r="I5" s="63" t="s">
        <v>68</v>
      </c>
      <c r="J5" s="93" t="s">
        <v>76</v>
      </c>
    </row>
    <row r="6" spans="1:10" ht="12.75">
      <c r="A6" s="65" t="s">
        <v>19</v>
      </c>
      <c r="B6" s="91"/>
      <c r="C6" s="68"/>
      <c r="D6" s="68">
        <f>SUM(B6+C6)</f>
        <v>0</v>
      </c>
      <c r="E6" s="12">
        <v>0</v>
      </c>
      <c r="F6" s="68"/>
      <c r="G6" s="68">
        <f>SUM(E6+F6)</f>
        <v>0</v>
      </c>
      <c r="H6" s="68">
        <f>SUM(B6+E6)</f>
        <v>0</v>
      </c>
      <c r="I6" s="68">
        <f>SUM(C6+F6)</f>
        <v>0</v>
      </c>
      <c r="J6" s="92">
        <f>SUM(D6+G6)</f>
        <v>0</v>
      </c>
    </row>
    <row r="7" spans="1:10" ht="12.75">
      <c r="A7" s="65" t="s">
        <v>20</v>
      </c>
      <c r="B7" s="12"/>
      <c r="C7" s="68"/>
      <c r="D7" s="68">
        <f aca="true" t="shared" si="0" ref="D7:D15">SUM(B7+C7)</f>
        <v>0</v>
      </c>
      <c r="E7" s="12">
        <v>0</v>
      </c>
      <c r="F7" s="68"/>
      <c r="G7" s="68">
        <f aca="true" t="shared" si="1" ref="G7:G15">SUM(E7+F7)</f>
        <v>0</v>
      </c>
      <c r="H7" s="68">
        <f aca="true" t="shared" si="2" ref="H7:H15">SUM(B7+E7)</f>
        <v>0</v>
      </c>
      <c r="I7" s="68">
        <f aca="true" t="shared" si="3" ref="I7:J15">SUM(C7+F7)</f>
        <v>0</v>
      </c>
      <c r="J7" s="69">
        <f t="shared" si="3"/>
        <v>0</v>
      </c>
    </row>
    <row r="8" spans="1:10" ht="12.75">
      <c r="A8" s="65" t="s">
        <v>35</v>
      </c>
      <c r="B8" s="12"/>
      <c r="C8" s="68"/>
      <c r="D8" s="68">
        <f t="shared" si="0"/>
        <v>0</v>
      </c>
      <c r="E8" s="12">
        <v>0</v>
      </c>
      <c r="F8" s="68"/>
      <c r="G8" s="68">
        <f t="shared" si="1"/>
        <v>0</v>
      </c>
      <c r="H8" s="68">
        <f t="shared" si="2"/>
        <v>0</v>
      </c>
      <c r="I8" s="68">
        <f t="shared" si="3"/>
        <v>0</v>
      </c>
      <c r="J8" s="69">
        <f t="shared" si="3"/>
        <v>0</v>
      </c>
    </row>
    <row r="9" spans="1:10" ht="12.75">
      <c r="A9" s="65" t="s">
        <v>34</v>
      </c>
      <c r="B9" s="12"/>
      <c r="C9" s="68"/>
      <c r="D9" s="68">
        <f t="shared" si="0"/>
        <v>0</v>
      </c>
      <c r="E9" s="12">
        <v>0</v>
      </c>
      <c r="F9" s="68"/>
      <c r="G9" s="68">
        <f t="shared" si="1"/>
        <v>0</v>
      </c>
      <c r="H9" s="68">
        <f t="shared" si="2"/>
        <v>0</v>
      </c>
      <c r="I9" s="68">
        <f t="shared" si="3"/>
        <v>0</v>
      </c>
      <c r="J9" s="69">
        <f t="shared" si="3"/>
        <v>0</v>
      </c>
    </row>
    <row r="10" spans="1:10" ht="12.75">
      <c r="A10" s="65" t="s">
        <v>36</v>
      </c>
      <c r="B10" s="12"/>
      <c r="C10" s="68"/>
      <c r="D10" s="68">
        <f t="shared" si="0"/>
        <v>0</v>
      </c>
      <c r="E10" s="12"/>
      <c r="F10" s="68"/>
      <c r="G10" s="68">
        <f t="shared" si="1"/>
        <v>0</v>
      </c>
      <c r="H10" s="68">
        <f t="shared" si="2"/>
        <v>0</v>
      </c>
      <c r="I10" s="68">
        <f t="shared" si="3"/>
        <v>0</v>
      </c>
      <c r="J10" s="69">
        <f t="shared" si="3"/>
        <v>0</v>
      </c>
    </row>
    <row r="11" spans="1:10" ht="12.75">
      <c r="A11" s="65" t="s">
        <v>5</v>
      </c>
      <c r="B11" s="12"/>
      <c r="C11" s="68"/>
      <c r="D11" s="68">
        <f t="shared" si="0"/>
        <v>0</v>
      </c>
      <c r="E11" s="12">
        <v>0</v>
      </c>
      <c r="F11" s="68"/>
      <c r="G11" s="68">
        <f t="shared" si="1"/>
        <v>0</v>
      </c>
      <c r="H11" s="68">
        <f t="shared" si="2"/>
        <v>0</v>
      </c>
      <c r="I11" s="68">
        <f t="shared" si="3"/>
        <v>0</v>
      </c>
      <c r="J11" s="69">
        <f t="shared" si="3"/>
        <v>0</v>
      </c>
    </row>
    <row r="12" spans="1:10" ht="12.75">
      <c r="A12" s="65" t="s">
        <v>21</v>
      </c>
      <c r="B12" s="12"/>
      <c r="C12" s="68"/>
      <c r="D12" s="68">
        <f t="shared" si="0"/>
        <v>0</v>
      </c>
      <c r="E12" s="12">
        <v>0</v>
      </c>
      <c r="F12" s="68"/>
      <c r="G12" s="68">
        <f t="shared" si="1"/>
        <v>0</v>
      </c>
      <c r="H12" s="68">
        <f t="shared" si="2"/>
        <v>0</v>
      </c>
      <c r="I12" s="68">
        <f t="shared" si="3"/>
        <v>0</v>
      </c>
      <c r="J12" s="69">
        <f t="shared" si="3"/>
        <v>0</v>
      </c>
    </row>
    <row r="13" spans="1:10" ht="12.75">
      <c r="A13" s="65" t="s">
        <v>7</v>
      </c>
      <c r="B13" s="12"/>
      <c r="C13" s="68"/>
      <c r="D13" s="68">
        <f t="shared" si="0"/>
        <v>0</v>
      </c>
      <c r="E13" s="12">
        <v>0</v>
      </c>
      <c r="F13" s="68"/>
      <c r="G13" s="68">
        <f t="shared" si="1"/>
        <v>0</v>
      </c>
      <c r="H13" s="68">
        <f t="shared" si="2"/>
        <v>0</v>
      </c>
      <c r="I13" s="68"/>
      <c r="J13" s="69">
        <f t="shared" si="3"/>
        <v>0</v>
      </c>
    </row>
    <row r="14" spans="1:10" ht="12.75">
      <c r="A14" s="65" t="s">
        <v>6</v>
      </c>
      <c r="B14" s="12"/>
      <c r="C14" s="68"/>
      <c r="D14" s="68">
        <f t="shared" si="0"/>
        <v>0</v>
      </c>
      <c r="E14" s="12">
        <v>0</v>
      </c>
      <c r="F14" s="68"/>
      <c r="G14" s="68">
        <f t="shared" si="1"/>
        <v>0</v>
      </c>
      <c r="H14" s="68">
        <f t="shared" si="2"/>
        <v>0</v>
      </c>
      <c r="I14" s="68"/>
      <c r="J14" s="69">
        <f t="shared" si="3"/>
        <v>0</v>
      </c>
    </row>
    <row r="15" spans="1:10" ht="27" customHeight="1">
      <c r="A15" s="78" t="s">
        <v>1</v>
      </c>
      <c r="B15" s="86">
        <f>SUM(B6:B14)</f>
        <v>0</v>
      </c>
      <c r="C15" s="68">
        <f>SUM(C6:C12)</f>
        <v>0</v>
      </c>
      <c r="D15" s="68">
        <f t="shared" si="0"/>
        <v>0</v>
      </c>
      <c r="E15" s="75">
        <f>SUM(E6:E14)</f>
        <v>0</v>
      </c>
      <c r="F15" s="68">
        <f>SUM(F6:F12)</f>
        <v>0</v>
      </c>
      <c r="G15" s="68">
        <f t="shared" si="1"/>
        <v>0</v>
      </c>
      <c r="H15" s="68">
        <f t="shared" si="2"/>
        <v>0</v>
      </c>
      <c r="I15" s="68">
        <f t="shared" si="3"/>
        <v>0</v>
      </c>
      <c r="J15" s="69">
        <f t="shared" si="3"/>
        <v>0</v>
      </c>
    </row>
    <row r="16" spans="1:10" ht="12.75">
      <c r="A16" s="66"/>
      <c r="B16" s="67"/>
      <c r="C16" s="73"/>
      <c r="D16" s="73"/>
      <c r="E16" s="67"/>
      <c r="F16" s="73"/>
      <c r="G16" s="73"/>
      <c r="H16" s="73"/>
      <c r="I16" s="73"/>
      <c r="J16" s="74"/>
    </row>
    <row r="17" spans="1:10" ht="12.75">
      <c r="A17" s="65" t="s">
        <v>9</v>
      </c>
      <c r="B17" s="12">
        <f>SUM(B18:B21)</f>
        <v>0</v>
      </c>
      <c r="C17" s="68">
        <f>SUM(C18:C21)</f>
        <v>0</v>
      </c>
      <c r="D17" s="68">
        <f aca="true" t="shared" si="4" ref="D17:D40">SUM(B17+C17)</f>
        <v>0</v>
      </c>
      <c r="E17" s="72">
        <f>SUM(E18:E21)</f>
        <v>0</v>
      </c>
      <c r="F17" s="68">
        <f>SUM(F18:F21)</f>
        <v>0</v>
      </c>
      <c r="G17" s="68">
        <f aca="true" t="shared" si="5" ref="G17:G40">SUM(E17+F17)</f>
        <v>0</v>
      </c>
      <c r="H17" s="68">
        <f aca="true" t="shared" si="6" ref="H17:H29">SUM(B17+E17)</f>
        <v>0</v>
      </c>
      <c r="I17" s="68">
        <f aca="true" t="shared" si="7" ref="I17:J33">SUM(C17+F17)</f>
        <v>0</v>
      </c>
      <c r="J17" s="69">
        <f t="shared" si="7"/>
        <v>0</v>
      </c>
    </row>
    <row r="18" spans="1:10" ht="12.75">
      <c r="A18" s="65" t="s">
        <v>10</v>
      </c>
      <c r="B18" s="12"/>
      <c r="C18" s="68">
        <v>0</v>
      </c>
      <c r="D18" s="68">
        <f t="shared" si="4"/>
        <v>0</v>
      </c>
      <c r="E18" s="12"/>
      <c r="F18" s="68"/>
      <c r="G18" s="68">
        <f t="shared" si="5"/>
        <v>0</v>
      </c>
      <c r="H18" s="68">
        <f t="shared" si="6"/>
        <v>0</v>
      </c>
      <c r="I18" s="68">
        <f t="shared" si="7"/>
        <v>0</v>
      </c>
      <c r="J18" s="69">
        <f t="shared" si="7"/>
        <v>0</v>
      </c>
    </row>
    <row r="19" spans="1:10" ht="12.75">
      <c r="A19" s="65" t="s">
        <v>11</v>
      </c>
      <c r="B19" s="12"/>
      <c r="C19" s="68">
        <v>0</v>
      </c>
      <c r="D19" s="68">
        <f t="shared" si="4"/>
        <v>0</v>
      </c>
      <c r="E19" s="12"/>
      <c r="F19" s="68"/>
      <c r="G19" s="68">
        <f t="shared" si="5"/>
        <v>0</v>
      </c>
      <c r="H19" s="68">
        <f t="shared" si="6"/>
        <v>0</v>
      </c>
      <c r="I19" s="68">
        <f t="shared" si="7"/>
        <v>0</v>
      </c>
      <c r="J19" s="69">
        <f t="shared" si="7"/>
        <v>0</v>
      </c>
    </row>
    <row r="20" spans="1:10" ht="12.75">
      <c r="A20" s="65" t="s">
        <v>12</v>
      </c>
      <c r="B20" s="12"/>
      <c r="C20" s="68">
        <v>0</v>
      </c>
      <c r="D20" s="68">
        <f t="shared" si="4"/>
        <v>0</v>
      </c>
      <c r="E20" s="12"/>
      <c r="F20" s="68"/>
      <c r="G20" s="68">
        <f t="shared" si="5"/>
        <v>0</v>
      </c>
      <c r="H20" s="68">
        <f t="shared" si="6"/>
        <v>0</v>
      </c>
      <c r="I20" s="68">
        <f t="shared" si="7"/>
        <v>0</v>
      </c>
      <c r="J20" s="69">
        <f t="shared" si="7"/>
        <v>0</v>
      </c>
    </row>
    <row r="21" spans="1:10" ht="12.75">
      <c r="A21" s="65" t="s">
        <v>13</v>
      </c>
      <c r="B21" s="12"/>
      <c r="C21" s="68">
        <v>0</v>
      </c>
      <c r="D21" s="68">
        <f t="shared" si="4"/>
        <v>0</v>
      </c>
      <c r="E21" s="12"/>
      <c r="F21" s="68"/>
      <c r="G21" s="68">
        <f t="shared" si="5"/>
        <v>0</v>
      </c>
      <c r="H21" s="68">
        <f t="shared" si="6"/>
        <v>0</v>
      </c>
      <c r="I21" s="68">
        <f t="shared" si="7"/>
        <v>0</v>
      </c>
      <c r="J21" s="69">
        <f t="shared" si="7"/>
        <v>0</v>
      </c>
    </row>
    <row r="22" spans="1:10" ht="12.75">
      <c r="A22" s="65" t="s">
        <v>14</v>
      </c>
      <c r="B22" s="12"/>
      <c r="C22" s="68"/>
      <c r="D22" s="68">
        <f t="shared" si="4"/>
        <v>0</v>
      </c>
      <c r="E22" s="12"/>
      <c r="F22" s="68"/>
      <c r="G22" s="68">
        <f t="shared" si="5"/>
        <v>0</v>
      </c>
      <c r="H22" s="68">
        <f t="shared" si="6"/>
        <v>0</v>
      </c>
      <c r="I22" s="68">
        <f t="shared" si="7"/>
        <v>0</v>
      </c>
      <c r="J22" s="69">
        <f t="shared" si="7"/>
        <v>0</v>
      </c>
    </row>
    <row r="23" spans="1:10" ht="12.75">
      <c r="A23" s="65" t="s">
        <v>15</v>
      </c>
      <c r="B23" s="12">
        <f>SUM(B24:B25)</f>
        <v>0</v>
      </c>
      <c r="C23" s="68">
        <f>SUM(C24:C25)</f>
        <v>0</v>
      </c>
      <c r="D23" s="68">
        <f t="shared" si="4"/>
        <v>0</v>
      </c>
      <c r="E23" s="12">
        <v>0</v>
      </c>
      <c r="F23" s="68">
        <f>SUM(F24:F25)</f>
        <v>0</v>
      </c>
      <c r="G23" s="68">
        <f t="shared" si="5"/>
        <v>0</v>
      </c>
      <c r="H23" s="68">
        <f t="shared" si="6"/>
        <v>0</v>
      </c>
      <c r="I23" s="68">
        <f t="shared" si="7"/>
        <v>0</v>
      </c>
      <c r="J23" s="69">
        <f t="shared" si="7"/>
        <v>0</v>
      </c>
    </row>
    <row r="24" spans="1:10" ht="12.75">
      <c r="A24" s="65" t="s">
        <v>16</v>
      </c>
      <c r="B24" s="12"/>
      <c r="C24" s="75"/>
      <c r="D24" s="68">
        <f t="shared" si="4"/>
        <v>0</v>
      </c>
      <c r="E24" s="12">
        <v>0</v>
      </c>
      <c r="F24" s="73"/>
      <c r="G24" s="68">
        <f t="shared" si="5"/>
        <v>0</v>
      </c>
      <c r="H24" s="68">
        <f t="shared" si="6"/>
        <v>0</v>
      </c>
      <c r="I24" s="68">
        <f t="shared" si="7"/>
        <v>0</v>
      </c>
      <c r="J24" s="69">
        <f t="shared" si="7"/>
        <v>0</v>
      </c>
    </row>
    <row r="25" spans="1:10" ht="12.75">
      <c r="A25" s="65" t="s">
        <v>17</v>
      </c>
      <c r="B25" s="12"/>
      <c r="C25" s="68"/>
      <c r="D25" s="68">
        <f t="shared" si="4"/>
        <v>0</v>
      </c>
      <c r="E25" s="12">
        <v>0</v>
      </c>
      <c r="F25" s="68"/>
      <c r="G25" s="68">
        <f t="shared" si="5"/>
        <v>0</v>
      </c>
      <c r="H25" s="68">
        <f t="shared" si="6"/>
        <v>0</v>
      </c>
      <c r="I25" s="68">
        <f t="shared" si="7"/>
        <v>0</v>
      </c>
      <c r="J25" s="69">
        <f t="shared" si="7"/>
        <v>0</v>
      </c>
    </row>
    <row r="26" spans="1:10" ht="12.75">
      <c r="A26" s="65" t="s">
        <v>24</v>
      </c>
      <c r="B26" s="12"/>
      <c r="C26" s="68">
        <v>0</v>
      </c>
      <c r="D26" s="68">
        <f t="shared" si="4"/>
        <v>0</v>
      </c>
      <c r="E26" s="12"/>
      <c r="F26" s="68"/>
      <c r="G26" s="68">
        <f t="shared" si="5"/>
        <v>0</v>
      </c>
      <c r="H26" s="68">
        <f t="shared" si="6"/>
        <v>0</v>
      </c>
      <c r="I26" s="68">
        <f t="shared" si="7"/>
        <v>0</v>
      </c>
      <c r="J26" s="69">
        <f t="shared" si="7"/>
        <v>0</v>
      </c>
    </row>
    <row r="27" spans="1:10" ht="12.75">
      <c r="A27" s="65" t="s">
        <v>26</v>
      </c>
      <c r="B27" s="12"/>
      <c r="C27" s="68"/>
      <c r="D27" s="68">
        <f t="shared" si="4"/>
        <v>0</v>
      </c>
      <c r="E27" s="12">
        <v>0</v>
      </c>
      <c r="F27" s="68"/>
      <c r="G27" s="68">
        <f t="shared" si="5"/>
        <v>0</v>
      </c>
      <c r="H27" s="68">
        <f t="shared" si="6"/>
        <v>0</v>
      </c>
      <c r="I27" s="68">
        <f t="shared" si="7"/>
        <v>0</v>
      </c>
      <c r="J27" s="69">
        <f t="shared" si="7"/>
        <v>0</v>
      </c>
    </row>
    <row r="28" spans="1:10" ht="12.75">
      <c r="A28" s="65" t="s">
        <v>27</v>
      </c>
      <c r="B28" s="12"/>
      <c r="C28" s="68"/>
      <c r="D28" s="68">
        <f t="shared" si="4"/>
        <v>0</v>
      </c>
      <c r="E28" s="12">
        <v>0</v>
      </c>
      <c r="F28" s="68"/>
      <c r="G28" s="68">
        <f t="shared" si="5"/>
        <v>0</v>
      </c>
      <c r="H28" s="68">
        <f t="shared" si="6"/>
        <v>0</v>
      </c>
      <c r="I28" s="68">
        <f t="shared" si="7"/>
        <v>0</v>
      </c>
      <c r="J28" s="69">
        <f t="shared" si="7"/>
        <v>0</v>
      </c>
    </row>
    <row r="29" spans="1:10" ht="12.75" customHeight="1">
      <c r="A29" s="65" t="s">
        <v>69</v>
      </c>
      <c r="B29" s="12"/>
      <c r="C29" s="68"/>
      <c r="D29" s="68">
        <f t="shared" si="4"/>
        <v>0</v>
      </c>
      <c r="E29" s="12">
        <v>0</v>
      </c>
      <c r="F29" s="68"/>
      <c r="G29" s="68">
        <f t="shared" si="5"/>
        <v>0</v>
      </c>
      <c r="H29" s="68">
        <f t="shared" si="6"/>
        <v>0</v>
      </c>
      <c r="I29" s="68">
        <f t="shared" si="7"/>
        <v>0</v>
      </c>
      <c r="J29" s="69">
        <f t="shared" si="7"/>
        <v>0</v>
      </c>
    </row>
    <row r="30" spans="1:10" ht="12.75" customHeight="1">
      <c r="A30" s="65" t="s">
        <v>70</v>
      </c>
      <c r="B30" s="12"/>
      <c r="C30" s="68"/>
      <c r="D30" s="68">
        <f t="shared" si="4"/>
        <v>0</v>
      </c>
      <c r="E30" s="12"/>
      <c r="F30" s="68"/>
      <c r="G30" s="68"/>
      <c r="H30" s="68">
        <f>SUM(B30+E30)</f>
        <v>0</v>
      </c>
      <c r="I30" s="68">
        <f>SUM(C30+F30)</f>
        <v>0</v>
      </c>
      <c r="J30" s="69">
        <f>SUM(D30+G30)</f>
        <v>0</v>
      </c>
    </row>
    <row r="31" spans="1:10" ht="12.75" customHeight="1">
      <c r="A31" s="65" t="s">
        <v>33</v>
      </c>
      <c r="B31" s="12">
        <f>B35*B32+B35*B33+B35*B34-4</f>
        <v>190100</v>
      </c>
      <c r="C31" s="72">
        <f>C35*B32+C35*B33+C35*B34</f>
        <v>0</v>
      </c>
      <c r="D31" s="68">
        <f t="shared" si="4"/>
        <v>190100</v>
      </c>
      <c r="E31" s="12">
        <v>0</v>
      </c>
      <c r="F31" s="68"/>
      <c r="G31" s="68">
        <f t="shared" si="5"/>
        <v>0</v>
      </c>
      <c r="H31" s="68">
        <f aca="true" t="shared" si="8" ref="H31:J43">SUM(B31+E31)</f>
        <v>190100</v>
      </c>
      <c r="I31" s="68">
        <f t="shared" si="7"/>
        <v>0</v>
      </c>
      <c r="J31" s="69">
        <f t="shared" si="7"/>
        <v>190100</v>
      </c>
    </row>
    <row r="32" spans="1:10" ht="12.75">
      <c r="A32" s="65" t="s">
        <v>28</v>
      </c>
      <c r="B32" s="12">
        <v>30</v>
      </c>
      <c r="C32" s="76"/>
      <c r="D32" s="68">
        <f t="shared" si="4"/>
        <v>30</v>
      </c>
      <c r="E32" s="12">
        <v>0</v>
      </c>
      <c r="F32" s="76"/>
      <c r="G32" s="68">
        <f t="shared" si="5"/>
        <v>0</v>
      </c>
      <c r="H32" s="68">
        <f t="shared" si="8"/>
        <v>30</v>
      </c>
      <c r="I32" s="68">
        <f t="shared" si="7"/>
        <v>0</v>
      </c>
      <c r="J32" s="69">
        <f t="shared" si="7"/>
        <v>30</v>
      </c>
    </row>
    <row r="33" spans="1:10" ht="12.75">
      <c r="A33" s="65" t="s">
        <v>29</v>
      </c>
      <c r="B33" s="12">
        <v>109</v>
      </c>
      <c r="C33" s="76"/>
      <c r="D33" s="68">
        <f t="shared" si="4"/>
        <v>109</v>
      </c>
      <c r="E33" s="12">
        <v>0</v>
      </c>
      <c r="F33" s="76"/>
      <c r="G33" s="68">
        <f t="shared" si="5"/>
        <v>0</v>
      </c>
      <c r="H33" s="68">
        <f t="shared" si="8"/>
        <v>109</v>
      </c>
      <c r="I33" s="68">
        <f t="shared" si="7"/>
        <v>0</v>
      </c>
      <c r="J33" s="69">
        <f t="shared" si="7"/>
        <v>109</v>
      </c>
    </row>
    <row r="34" spans="1:10" ht="12.75">
      <c r="A34" s="65" t="s">
        <v>30</v>
      </c>
      <c r="B34" s="12">
        <v>39</v>
      </c>
      <c r="C34" s="76"/>
      <c r="D34" s="68">
        <f t="shared" si="4"/>
        <v>39</v>
      </c>
      <c r="E34" s="12">
        <v>0</v>
      </c>
      <c r="F34" s="76"/>
      <c r="G34" s="68">
        <f t="shared" si="5"/>
        <v>0</v>
      </c>
      <c r="H34" s="68">
        <f t="shared" si="8"/>
        <v>39</v>
      </c>
      <c r="I34" s="68">
        <f aca="true" t="shared" si="9" ref="I34:J40">SUM(C34+F34)</f>
        <v>0</v>
      </c>
      <c r="J34" s="69">
        <f t="shared" si="9"/>
        <v>39</v>
      </c>
    </row>
    <row r="35" spans="1:10" ht="12.75">
      <c r="A35" s="65" t="s">
        <v>31</v>
      </c>
      <c r="B35" s="12">
        <v>1068</v>
      </c>
      <c r="C35" s="76"/>
      <c r="D35" s="68">
        <f t="shared" si="4"/>
        <v>1068</v>
      </c>
      <c r="E35" s="12">
        <v>0</v>
      </c>
      <c r="F35" s="76"/>
      <c r="G35" s="68">
        <f t="shared" si="5"/>
        <v>0</v>
      </c>
      <c r="H35" s="68">
        <f t="shared" si="8"/>
        <v>1068</v>
      </c>
      <c r="I35" s="68">
        <f t="shared" si="9"/>
        <v>0</v>
      </c>
      <c r="J35" s="69">
        <f t="shared" si="9"/>
        <v>1068</v>
      </c>
    </row>
    <row r="36" spans="1:10" ht="12.75">
      <c r="A36" s="65" t="s">
        <v>32</v>
      </c>
      <c r="B36" s="12">
        <f>B40*B37+B40*B38+B40*B39-4</f>
        <v>282500</v>
      </c>
      <c r="C36" s="72">
        <f>C40*B37+C40*B38+C40*B39</f>
        <v>0</v>
      </c>
      <c r="D36" s="68">
        <f t="shared" si="4"/>
        <v>282500</v>
      </c>
      <c r="E36" s="12">
        <v>0</v>
      </c>
      <c r="F36" s="76"/>
      <c r="G36" s="68">
        <f t="shared" si="5"/>
        <v>0</v>
      </c>
      <c r="H36" s="68">
        <f t="shared" si="8"/>
        <v>282500</v>
      </c>
      <c r="I36" s="68">
        <f t="shared" si="9"/>
        <v>0</v>
      </c>
      <c r="J36" s="69">
        <f t="shared" si="9"/>
        <v>282500</v>
      </c>
    </row>
    <row r="37" spans="1:10" ht="12.75">
      <c r="A37" s="65" t="s">
        <v>28</v>
      </c>
      <c r="B37" s="12">
        <v>30</v>
      </c>
      <c r="C37" s="77"/>
      <c r="D37" s="68">
        <f t="shared" si="4"/>
        <v>30</v>
      </c>
      <c r="E37" s="12">
        <v>0</v>
      </c>
      <c r="F37" s="77">
        <f>SUM(F38:F39)</f>
        <v>0</v>
      </c>
      <c r="G37" s="68">
        <f t="shared" si="5"/>
        <v>0</v>
      </c>
      <c r="H37" s="68">
        <f t="shared" si="8"/>
        <v>30</v>
      </c>
      <c r="I37" s="68">
        <f t="shared" si="9"/>
        <v>0</v>
      </c>
      <c r="J37" s="69">
        <f t="shared" si="9"/>
        <v>30</v>
      </c>
    </row>
    <row r="38" spans="1:10" ht="12.75">
      <c r="A38" s="65" t="s">
        <v>29</v>
      </c>
      <c r="B38" s="12">
        <v>109</v>
      </c>
      <c r="C38" s="77"/>
      <c r="D38" s="68">
        <f t="shared" si="4"/>
        <v>109</v>
      </c>
      <c r="E38" s="12">
        <v>0</v>
      </c>
      <c r="F38" s="77">
        <f>300*F42</f>
        <v>0</v>
      </c>
      <c r="G38" s="68">
        <f t="shared" si="5"/>
        <v>0</v>
      </c>
      <c r="H38" s="68">
        <f t="shared" si="8"/>
        <v>109</v>
      </c>
      <c r="I38" s="68">
        <f t="shared" si="9"/>
        <v>0</v>
      </c>
      <c r="J38" s="69">
        <f t="shared" si="9"/>
        <v>109</v>
      </c>
    </row>
    <row r="39" spans="1:10" ht="12.75">
      <c r="A39" s="65" t="s">
        <v>30</v>
      </c>
      <c r="B39" s="12">
        <v>308</v>
      </c>
      <c r="C39" s="76"/>
      <c r="D39" s="68">
        <f t="shared" si="4"/>
        <v>308</v>
      </c>
      <c r="E39" s="12">
        <v>0</v>
      </c>
      <c r="F39" s="76"/>
      <c r="G39" s="68">
        <f t="shared" si="5"/>
        <v>0</v>
      </c>
      <c r="H39" s="68">
        <f t="shared" si="8"/>
        <v>308</v>
      </c>
      <c r="I39" s="68">
        <f t="shared" si="9"/>
        <v>0</v>
      </c>
      <c r="J39" s="69">
        <f t="shared" si="9"/>
        <v>308</v>
      </c>
    </row>
    <row r="40" spans="1:10" ht="13.5" customHeight="1">
      <c r="A40" s="65" t="s">
        <v>31</v>
      </c>
      <c r="B40" s="12">
        <v>632</v>
      </c>
      <c r="C40" s="76"/>
      <c r="D40" s="68">
        <f t="shared" si="4"/>
        <v>632</v>
      </c>
      <c r="E40" s="12">
        <v>0</v>
      </c>
      <c r="F40" s="76"/>
      <c r="G40" s="68">
        <f t="shared" si="5"/>
        <v>0</v>
      </c>
      <c r="H40" s="68">
        <f t="shared" si="8"/>
        <v>632</v>
      </c>
      <c r="I40" s="68">
        <f t="shared" si="9"/>
        <v>0</v>
      </c>
      <c r="J40" s="69">
        <f t="shared" si="9"/>
        <v>632</v>
      </c>
    </row>
    <row r="41" spans="1:10" ht="12.75">
      <c r="A41" s="65" t="s">
        <v>0</v>
      </c>
      <c r="B41" s="12"/>
      <c r="C41" s="76"/>
      <c r="D41" s="68">
        <f>SUM(B41+C41)</f>
        <v>0</v>
      </c>
      <c r="E41" s="12"/>
      <c r="F41" s="76"/>
      <c r="G41" s="68">
        <f>SUM(E41+F41)</f>
        <v>0</v>
      </c>
      <c r="H41" s="68">
        <f t="shared" si="8"/>
        <v>0</v>
      </c>
      <c r="I41" s="68">
        <f t="shared" si="8"/>
        <v>0</v>
      </c>
      <c r="J41" s="69">
        <f t="shared" si="8"/>
        <v>0</v>
      </c>
    </row>
    <row r="42" spans="1:10" ht="27" customHeight="1">
      <c r="A42" s="78" t="s">
        <v>2</v>
      </c>
      <c r="B42" s="86">
        <f>SUM(B17+B22+B23+B26+B27+B28+B29+B30+B31+B36+B41)</f>
        <v>472600</v>
      </c>
      <c r="C42" s="75">
        <f>SUM(C17+C22+C23+C26+C27+C28+C29+C30+C31+C36+C41)</f>
        <v>0</v>
      </c>
      <c r="D42" s="68">
        <f>SUM(B42+C42)</f>
        <v>472600</v>
      </c>
      <c r="E42" s="75">
        <f>SUM(E17+E22+E23+E26+E27+E28+E29+E30+E31+E36+E41)</f>
        <v>0</v>
      </c>
      <c r="F42" s="75">
        <f>SUM(F17+F22+F23+F26+F27+F28+F29+F31+F36+F41)</f>
        <v>0</v>
      </c>
      <c r="G42" s="68">
        <f>SUM(E42+F42)</f>
        <v>0</v>
      </c>
      <c r="H42" s="68">
        <f t="shared" si="8"/>
        <v>472600</v>
      </c>
      <c r="I42" s="68">
        <f t="shared" si="8"/>
        <v>0</v>
      </c>
      <c r="J42" s="69">
        <f t="shared" si="8"/>
        <v>472600</v>
      </c>
    </row>
    <row r="43" spans="1:10" ht="27" customHeight="1" thickBot="1">
      <c r="A43" s="79" t="s">
        <v>8</v>
      </c>
      <c r="B43" s="89">
        <f>+B15-B42</f>
        <v>-472600</v>
      </c>
      <c r="C43" s="80">
        <f>+C15-C42</f>
        <v>0</v>
      </c>
      <c r="D43" s="80">
        <f>SUM(B43+C43)</f>
        <v>-472600</v>
      </c>
      <c r="E43" s="80">
        <f>+E15-E42</f>
        <v>0</v>
      </c>
      <c r="F43" s="80">
        <f>+F15-F42</f>
        <v>0</v>
      </c>
      <c r="G43" s="80">
        <f>SUM(E43+F43)</f>
        <v>0</v>
      </c>
      <c r="H43" s="80">
        <f t="shared" si="8"/>
        <v>-472600</v>
      </c>
      <c r="I43" s="80">
        <f t="shared" si="8"/>
        <v>0</v>
      </c>
      <c r="J43" s="81">
        <f t="shared" si="8"/>
        <v>-472600</v>
      </c>
    </row>
    <row r="44" spans="1:5" ht="12.75">
      <c r="A44" s="59"/>
      <c r="B44" s="59"/>
      <c r="C44" s="60"/>
      <c r="D44" s="61"/>
      <c r="E44" s="61"/>
    </row>
    <row r="45" spans="1:5" ht="12.75">
      <c r="A45" s="59"/>
      <c r="B45" s="59"/>
      <c r="C45" s="62"/>
      <c r="D45" s="61"/>
      <c r="E45" s="61"/>
    </row>
    <row r="46" spans="1:5" ht="12.75">
      <c r="A46" s="59"/>
      <c r="B46" s="59"/>
      <c r="C46" s="62"/>
      <c r="D46" s="61"/>
      <c r="E46" s="61"/>
    </row>
    <row r="47" spans="1:5" ht="12.75">
      <c r="A47" s="59"/>
      <c r="C47" s="62"/>
      <c r="D47" s="61"/>
      <c r="E47" s="61"/>
    </row>
    <row r="48" ht="12.75">
      <c r="A48" s="59"/>
    </row>
    <row r="49" spans="1:2" ht="12.75">
      <c r="A49" s="59"/>
      <c r="B49" s="61"/>
    </row>
  </sheetData>
  <sheetProtection/>
  <mergeCells count="4">
    <mergeCell ref="A1:D1"/>
    <mergeCell ref="B4:D4"/>
    <mergeCell ref="E4:G4"/>
    <mergeCell ref="H4:J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KrÚ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ohniskova.libuse</dc:creator>
  <cp:keywords/>
  <dc:description/>
  <cp:lastModifiedBy>MS2</cp:lastModifiedBy>
  <cp:lastPrinted>2019-11-18T11:52:21Z</cp:lastPrinted>
  <dcterms:created xsi:type="dcterms:W3CDTF">2002-01-03T09:35:21Z</dcterms:created>
  <dcterms:modified xsi:type="dcterms:W3CDTF">2019-11-28T06:02:02Z</dcterms:modified>
  <cp:category/>
  <cp:version/>
  <cp:contentType/>
  <cp:contentStatus/>
</cp:coreProperties>
</file>